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E21" i="18" s="1"/>
  <c r="M21" i="18"/>
  <c r="H21" i="18"/>
  <c r="F21" i="18"/>
  <c r="L21" i="18"/>
  <c r="J21" i="18"/>
  <c r="G21" i="18"/>
  <c r="I21" i="18"/>
  <c r="D56" i="18"/>
  <c r="J55" i="18" s="1"/>
  <c r="E31" i="18"/>
  <c r="D66" i="18"/>
  <c r="K65" i="18" s="1"/>
  <c r="L65" i="18"/>
  <c r="M65" i="18"/>
  <c r="F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M55" i="18"/>
  <c r="G55" i="18"/>
  <c r="I55" i="18"/>
  <c r="E55" i="18" s="1"/>
  <c r="H55" i="18"/>
  <c r="K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<sst xmlns="http://schemas.openxmlformats.org/spreadsheetml/2006/main" count="1375" uniqueCount="679">
  <si>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</si>
  <si>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</si>
  <si>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</si>
  <si>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</si>
  <si>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</si>
  <si>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</si>
  <si>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</si>
  <si>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</si>
  <si>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</si>
  <si>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</si>
  <si>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</si>
  <si>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</si>
  <si>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</si>
  <si>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</si>
  <si>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</si>
  <si>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</si>
  <si>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</si>
  <si>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</si>
  <si>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</si>
  <si>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</si>
  <si>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</si>
  <si>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</si>
  <si>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</si>
  <si>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</si>
  <si>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</si>
  <si>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</si>
  <si>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</si>
  <si>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</si>
  <si>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</si>
  <si>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</si>
  <si>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</si>
  <si>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</si>
  <si>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</si>
  <si>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</si>
  <si>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</si>
  <si>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</si>
  <si>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</si>
  <si>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</si>
  <si>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</si>
  <si>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</si>
  <si>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</si>
  <si>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</si>
  <si>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</si>
  <si>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</si>
  <si>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</si>
  <si>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</si>
  <si>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</si>
  <si>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</si>
  <si>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</si>
  <si>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</si>
  <si>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</si>
  <si>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</si>
  <si>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</si>
  <si>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</si>
  <si>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</si>
  <si>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</si>
  <si>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</si>
  <si>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</si>
  <si>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</si>
  <si>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</si>
  <si>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</si>
  <si>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</si>
  <si>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</si>
  <si>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</si>
  <si>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</si>
  <si>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</si>
  <si>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</si>
  <si>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</si>
  <si>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</si>
  <si>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</si>
  <si>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</si>
  <si>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</si>
  <si>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</si>
  <si>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</si>
  <si>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</si>
  <si>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</si>
  <si>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</si>
  <si>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</si>
  <si>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</si>
  <si>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</si>
  <si>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</si>
  <si>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</si>
  <si>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</si>
  <si>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</si>
  <si>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</si>
  <si>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</si>
  <si>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</si>
  <si>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</si>
  <si>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</si>
  <si>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</si>
  <si>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</si>
  <si>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</si>
  <si>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</si>
  <si>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</si>
  <si>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</si>
  <si>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</si>
  <si>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</si>
  <si>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</si>
  <si>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</si>
  <si>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</si>
  <si>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</si>
  <si>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</si>
  <si>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</si>
  <si>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</si>
  <si>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</si>
  <si>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</si>
  <si>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</si>
  <si>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</si>
  <si>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</si>
  <si>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</si>
  <si>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</si>
  <si>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</si>
  <si>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</si>
  <si>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</si>
  <si>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</si>
  <si>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</si>
  <si>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</si>
  <si>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</si>
  <si>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</si>
  <si>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</si>
  <si>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</si>
  <si>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</si>
  <si>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</si>
  <si>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</si>
  <si>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</si>
  <si>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</si>
  <si>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</si>
  <si>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</si>
  <si>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</si>
  <si>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</si>
  <si>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</si>
  <si>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</si>
  <si>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</si>
  <si>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</si>
  <si>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</si>
  <si>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</si>
  <si>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</si>
  <si>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</si>
  <si>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</si>
  <si>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</si>
  <si>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</si>
  <si>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</si>
  <si>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</si>
  <si>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</si>
  <si>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</si>
  <si>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</si>
  <si>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</si>
  <si>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</si>
  <si>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</si>
  <si>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</si>
  <si>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</si>
  <si>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</si>
  <si>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</si>
  <si>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</si>
  <si>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</si>
  <si>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</si>
  <si>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</si>
  <si>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</si>
  <si>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</si>
  <si>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</si>
  <si>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</si>
  <si>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</si>
  <si>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</si>
  <si>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</si>
  <si>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</si>
  <si>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</si>
  <si>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</si>
  <si>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</si>
  <si>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</si>
  <si>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</si>
  <si>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</si>
  <si>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</si>
  <si>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</si>
  <si>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</si>
  <si>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</si>
  <si>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</si>
  <si>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</si>
  <si>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</si>
  <si>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</si>
  <si>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</si>
  <si>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</si>
  <si>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</si>
  <si>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</si>
  <si>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</si>
  <si>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</si>
  <si>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</si>
  <si>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</si>
  <si>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</si>
  <si>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</si>
  <si>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</si>
  <si>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</si>
  <si>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</si>
  <si>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</si>
  <si>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</si>
  <si>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</si>
  <si>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</si>
  <si>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</si>
  <si>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</si>
  <si>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</si>
  <si>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</si>
  <si>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</si>
  <si>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</si>
  <si>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</si>
  <si>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</si>
  <si>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</si>
  <si>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</si>
  <si>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</si>
  <si>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</si>
  <si>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</si>
  <si>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</si>
  <si>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</si>
  <si>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</si>
  <si>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</si>
  <si>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</si>
  <si>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</si>
  <si>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</si>
  <si>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</si>
  <si>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</si>
  <si>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</si>
  <si>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</si>
  <si>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</si>
  <si>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</si>
  <si>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</si>
  <si>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</si>
  <si>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</si>
  <si>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</si>
  <si>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</si>
  <si>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</si>
  <si>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</si>
  <si>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</si>
  <si>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</si>
  <si>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</si>
  <si>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</si>
  <si>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</si>
  <si>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</si>
  <si>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</si>
  <si>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</si>
  <si>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</si>
  <si>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</si>
  <si>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</si>
  <si>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</si>
  <si>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</si>
  <si>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</si>
  <si>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</si>
  <si>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</si>
  <si>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</si>
  <si>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</si>
  <si>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</si>
  <si>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</si>
  <si>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</si>
  <si>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</si>
  <si>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</si>
  <si>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</si>
  <si>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</si>
  <si>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</si>
  <si>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</si>
  <si>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</si>
  <si>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</si>
  <si>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</si>
  <si>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</si>
  <si>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</si>
  <si>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</si>
  <si>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</si>
  <si>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</si>
  <si>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</si>
  <si>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</si>
  <si>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</si>
  <si>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</si>
  <si>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</si>
  <si>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</si>
  <si>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</si>
  <si>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</si>
  <si>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</si>
  <si>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</si>
  <si>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</si>
  <si>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</si>
  <si>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</si>
  <si>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</si>
  <si>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</si>
  <si>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</si>
  <si>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</si>
  <si>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</si>
  <si>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</si>
  <si>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</si>
  <si>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</si>
  <si>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</si>
  <si>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</si>
  <si>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</si>
  <si>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</si>
  <si>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</si>
  <si>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</si>
  <si>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</si>
  <si>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</si>
  <si>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</si>
  <si>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</si>
  <si>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</si>
  <si>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</si>
  <si>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</si>
  <si>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</si>
  <si>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</si>
  <si>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</si>
  <si>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</si>
  <si>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</si>
  <si>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</si>
  <si>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</si>
  <si>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</si>
  <si>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</si>
  <si>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</si>
  <si>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</si>
  <si>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</si>
  <si>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</si>
  <si>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</si>
  <si>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</si>
  <si>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</si>
  <si>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</si>
  <si>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</si>
  <si>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</si>
  <si>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</si>
  <si>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</si>
  <si>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</si>
  <si>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</si>
  <si>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</si>
  <si>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</si>
  <si>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</si>
  <si>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</si>
  <si>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</si>
  <si>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</si>
  <si>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</si>
  <si>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</si>
  <si>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</si>
  <si>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</si>
  <si>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</si>
  <si>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</si>
  <si>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</si>
  <si>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</si>
  <si>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</si>
  <si>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</si>
  <si>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</si>
  <si>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</si>
  <si>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</si>
  <si>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</si>
  <si>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</si>
  <si>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</si>
  <si>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</si>
  <si>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</si>
  <si>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</si>
  <si>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</si>
  <si>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</si>
  <si>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</si>
  <si>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</si>
  <si>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</si>
  <si>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</si>
  <si>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</si>
  <si>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</si>
  <si>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</si>
  <si>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</si>
  <si>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</si>
  <si>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</si>
  <si>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</si>
  <si>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</si>
  <si>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</si>
  <si>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</si>
  <si>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</si>
  <si>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</si>
  <si>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</si>
  <si>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</si>
  <si>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</si>
  <si>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</si>
  <si>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</si>
  <si>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</si>
  <si>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</si>
  <si>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</si>
  <si>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</si>
  <si>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</si>
  <si>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</si>
  <si>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</si>
  <si>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</si>
  <si>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</si>
  <si>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</si>
  <si>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</si>
  <si>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</si>
  <si>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</si>
  <si>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</si>
  <si>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</si>
  <si>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</si>
  <si>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</si>
  <si>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</si>
  <si>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</si>
  <si>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</si>
  <si>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</si>
  <si>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</si>
  <si>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</si>
  <si>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</si>
  <si>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</si>
  <si>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</si>
  <si>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</si>
  <si>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</si>
  <si>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</si>
  <si>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</si>
  <si>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</si>
  <si>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</si>
  <si>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</si>
  <si>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</si>
  <si>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</si>
  <si>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</si>
  <si>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</si>
  <si>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</si>
  <si>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</si>
  <si>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</si>
  <si>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</si>
  <si>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</si>
  <si>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</si>
  <si>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</si>
  <si>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</si>
  <si>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</si>
  <si>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</si>
  <si>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</si>
  <si>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</si>
  <si>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</si>
  <si>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</si>
  <si>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</si>
  <si>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</si>
  <si>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</si>
  <si>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</si>
  <si>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</si>
  <si>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</si>
  <si>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</si>
  <si>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</si>
  <si>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</si>
  <si>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</si>
  <si>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</si>
  <si>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</si>
  <si>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</si>
  <si>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</si>
  <si>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</si>
  <si>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</si>
  <si>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</si>
  <si>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</si>
  <si>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</si>
  <si>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</si>
  <si>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</si>
  <si>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</si>
  <si>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</si>
  <si>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</si>
  <si>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</si>
  <si>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</si>
  <si>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</si>
  <si>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</si>
  <si>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</si>
  <si>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</si>
  <si>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</si>
  <si>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</si>
  <si>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</si>
  <si>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</si>
  <si>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</si>
  <si>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</si>
  <si>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</si>
  <si>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</si>
  <si>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</si>
  <si>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</si>
  <si>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</si>
  <si>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</si>
  <si>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</si>
  <si>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</si>
  <si>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</si>
  <si>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</si>
  <si>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</si>
  <si>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</si>
  <si>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</si>
  <si>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</si>
  <si>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</si>
  <si>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</si>
  <si>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</si>
  <si>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</si>
  <si>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</si>
  <si>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</si>
  <si>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</si>
  <si>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</si>
  <si>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</si>
  <si>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</si>
  <si>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</si>
  <si>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</si>
  <si>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</si>
  <si>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</si>
  <si>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</si>
  <si>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</si>
  <si>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</si>
  <si>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</si>
  <si>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</si>
  <si>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</si>
  <si>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</si>
  <si>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</si>
  <si>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</si>
  <si>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</si>
  <si>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</si>
  <si>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</si>
  <si>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</si>
  <si>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</si>
  <si>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</si>
  <si>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</si>
  <si>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</si>
  <si>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</si>
  <si>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</si>
  <si>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</si>
  <si>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</si>
  <si>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</si>
  <si>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</si>
  <si>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</si>
  <si>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</si>
  <si>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</si>
  <si>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</si>
  <si>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</si>
  <si>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</si>
  <si>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</si>
  <si>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</si>
  <si>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</si>
  <si>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</si>
  <si>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</si>
  <si>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</si>
  <si>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</si>
  <si>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</si>
  <si>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</si>
  <si>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</si>
  <si>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</si>
  <si>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</si>
  <si>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</si>
  <si>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</si>
  <si>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</si>
  <si>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</si>
  <si>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</si>
  <si>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</si>
  <si>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</si>
  <si>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</si>
  <si>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</si>
  <si>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</si>
  <si>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</si>
  <si>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</si>
  <si>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</si>
  <si>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</si>
  <si>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</si>
  <si>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</si>
  <si>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</si>
  <si>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</si>
  <si>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</si>
  <si>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</si>
  <si>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</si>
  <si>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</si>
  <si>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</si>
  <si>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</si>
  <si>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</si>
  <si>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</si>
  <si>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</si>
  <si>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</si>
  <si>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</si>
  <si>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</si>
  <si>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</si>
  <si>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</si>
  <si>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</si>
  <si>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</si>
  <si>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</si>
  <si>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</si>
  <si>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</si>
  <si>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</si>
  <si>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</si>
  <si>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</si>
  <si>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</si>
  <si>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</si>
  <si>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</si>
  <si>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</si>
  <si>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</si>
  <si>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</si>
  <si>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</si>
  <si>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</si>
  <si>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</si>
  <si>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</si>
  <si>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</si>
  <si>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</si>
  <si>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</si>
  <si>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</si>
  <si>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</si>
  <si>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</si>
  <si>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</si>
  <si>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</si>
  <si>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</si>
  <si>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</si>
  <si>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</si>
  <si>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</si>
  <si>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</si>
  <si>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</si>
  <si>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</si>
  <si>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</si>
  <si>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</si>
  <si>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</si>
  <si>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</si>
  <si>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</si>
  <si>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</si>
  <si>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</si>
  <si>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</si>
  <si>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</si>
  <si>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</si>
  <si>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</si>
  <si>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</si>
  <si>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</si>
  <si>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</si>
  <si>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</si>
  <si>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</si>
  <si>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</si>
  <si>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</si>
  <si>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</si>
  <si>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</si>
  <si>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</si>
  <si>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</si>
  <si>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</si>
  <si>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</si>
  <si>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</si>
  <si>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</si>
  <si>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</si>
  <si>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</si>
  <si>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</si>
  <si>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</si>
  <si>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</si>
  <si>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</si>
  <si>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</si>
  <si>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</si>
  <si>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</si>
  <si>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</si>
  <si>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</si>
  <si>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</si>
  <si>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</si>
  <si>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</si>
  <si>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</si>
  <si>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</si>
  <si>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</si>
  <si>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</si>
  <si>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</si>
  <si>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</si>
  <si>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</si>
  <si>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</si>
  <si>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</si>
  <si>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</si>
  <si>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</si>
  <si>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</si>
  <si>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</si>
  <si>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</si>
  <si>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</si>
  <si>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</si>
  <si>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</si>
  <si>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</si>
  <si>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</si>
  <si>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</si>
  <si>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</si>
  <si>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</si>
  <si>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</si>
  <si>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</si>
  <si>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</si>
  <si>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</si>
  <si>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</si>
  <si>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</si>
  <si>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Gunzenhausen GmbH</t>
  </si>
  <si>
    <t>9870082500000</t>
  </si>
  <si>
    <t>Nürnberger Straße 19/21</t>
  </si>
  <si>
    <t>Gunzenhausen</t>
  </si>
  <si>
    <t>Kleemann Marco</t>
  </si>
  <si>
    <t>netz@swg-gun.de</t>
  </si>
  <si>
    <t>09831/8004-126</t>
  </si>
  <si>
    <t>NCHN007008250000</t>
  </si>
  <si>
    <t>Weißenburg</t>
  </si>
  <si>
    <t>DE_GHD03</t>
  </si>
  <si>
    <t>DE_GBA03</t>
  </si>
  <si>
    <t>DE_GBH03</t>
  </si>
  <si>
    <t>DE_GKO03</t>
  </si>
  <si>
    <t>DE_GBD03</t>
  </si>
  <si>
    <t>DE_GGB03</t>
  </si>
  <si>
    <t>DE_GGA03</t>
  </si>
  <si>
    <t>DE_GHA03</t>
  </si>
  <si>
    <t>DE_GMK03</t>
  </si>
  <si>
    <t>DE_GPD03</t>
  </si>
  <si>
    <t>DE_GMF03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</si>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</sst>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42200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91710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Gunzenhausen</v>
      </c>
      <c r="E28" s="38"/>
      <c r="F28" s="11"/>
      <c r="G28" s="2"/>
    </row>
    <row r="29" spans="1:15">
      <c r="B29" s="15"/>
      <c r="C29" s="22" t="s">
        <v>397</v>
      </c>
      <c r="D29" s="45" t="s">
        <v>661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62" sqref="D6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Gunzenhausen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Gunzenhausen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9870082500000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618</v>
      </c>
      <c r="D13" s="33" t="s">
        <v>619</v>
      </c>
      <c r="E13" s="15"/>
      <c r="H13" s="272" t="s">
        <v>619</v>
      </c>
      <c r="I13" s="272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616</v>
      </c>
      <c r="D22" s="49" t="s">
        <v>612</v>
      </c>
      <c r="E22" s="15"/>
      <c r="H22" s="268" t="s">
        <v>612</v>
      </c>
      <c r="I22" s="268" t="s">
        <v>613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8" t="s">
        <v>615</v>
      </c>
      <c r="I23" s="8" t="s">
        <v>611</v>
      </c>
      <c r="J23" s="8"/>
      <c r="K23" s="8"/>
      <c r="L23" s="269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8" t="s">
        <v>614</v>
      </c>
      <c r="I24" s="268" t="s">
        <v>621</v>
      </c>
      <c r="J24" s="8"/>
      <c r="K24" s="8"/>
      <c r="L24" s="271" t="s">
        <v>622</v>
      </c>
      <c r="M24" s="271" t="s">
        <v>624</v>
      </c>
      <c r="N24" s="271" t="s">
        <v>623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625</v>
      </c>
      <c r="D27" s="42" t="s">
        <v>626</v>
      </c>
      <c r="E27" s="15"/>
      <c r="H27" s="298" t="s">
        <v>626</v>
      </c>
      <c r="I27" s="270" t="s">
        <v>627</v>
      </c>
      <c r="J27" s="270" t="s">
        <v>628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629</v>
      </c>
      <c r="I28" s="271" t="s">
        <v>630</v>
      </c>
      <c r="J28" s="271" t="s">
        <v>631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632</v>
      </c>
      <c r="I29" s="271" t="s">
        <v>633</v>
      </c>
      <c r="J29" s="271" t="s">
        <v>634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635</v>
      </c>
      <c r="I32" s="271" t="s">
        <v>636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637</v>
      </c>
      <c r="I33" s="268" t="s">
        <v>632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499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661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I32" sqref="I3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Gunzenhausen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Gunzenhausen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9870082500000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 t="str">
        <f>INDEX('SLP-Verfahren'!D48:D62,'SLP-Temp-Gebiet #01'!F10)</f>
        <v>Gunzenhausen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506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666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10761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Weißenburg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10761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Gunzenhausen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Gunzenhausen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9870082500000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Gunzenhausen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Gunzenhausen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9870082500000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5" t="s">
        <v>651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</v>
      </c>
      <c r="F11" s="296" t="str">
        <f>VLOOKUP($E11,'BDEW-Standard'!$B$3:$M$158,F$9,0)</f>
        <v>G13</v>
      </c>
      <c r="H11" s="167">
        <f>ROUND(VLOOKUP($E11,'BDEW-Standard'!$B$3:$M$158,H$9,0),7)</f>
        <v>3.0217399</v>
      </c>
      <c r="I11" s="167">
        <f>ROUND(VLOOKUP($E11,'BDEW-Standard'!$B$3:$M$158,I$9,0),7)</f>
        <v>-37.182360000000003</v>
      </c>
      <c r="J11" s="167">
        <f>ROUND(VLOOKUP($E11,'BDEW-Standard'!$B$3:$M$158,J$9,0),7)</f>
        <v>5.6477170000000001</v>
      </c>
      <c r="K11" s="167">
        <f>ROUND(VLOOKUP($E11,'BDEW-Standard'!$B$3:$M$158,K$9,0),7)</f>
        <v>9.5626199999999995E-2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1.0018840312810888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Gunzenhausen</v>
      </c>
      <c r="D12" s="62" t="s">
        <v>248</v>
      </c>
      <c r="E12" s="165" t="s">
        <v>4</v>
      </c>
      <c r="F12" s="297" t="str">
        <f>VLOOKUP($E12,'BDEW-Standard'!$B$3:$M$94,F$9,0)</f>
        <v>D13</v>
      </c>
      <c r="H12" s="274">
        <f>ROUND(VLOOKUP($E12,'BDEW-Standard'!$B$3:$M$94,H$9,0),7)</f>
        <v>3.0469694999999999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9.6193100000000004E-2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1.0075192723557669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Gunzenhausen</v>
      </c>
      <c r="D13" s="62" t="s">
        <v>248</v>
      </c>
      <c r="E13" s="165" t="s">
        <v>586</v>
      </c>
      <c r="F13" s="297" t="str">
        <f>VLOOKUP($E13,'BDEW-Standard'!$B$3:$M$94,F$9,0)</f>
        <v>D23</v>
      </c>
      <c r="H13" s="274">
        <f>ROUND(VLOOKUP($E13,'BDEW-Standard'!$B$3:$M$94,H$9,0),7)</f>
        <v>2.3877617999999998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0.12081939999999999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1.0365184142102302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Gunzenhausen</v>
      </c>
      <c r="D14" s="62" t="s">
        <v>248</v>
      </c>
      <c r="E14" s="165" t="s">
        <v>5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Gunzenhausen</v>
      </c>
      <c r="D15" s="62" t="s">
        <v>248</v>
      </c>
      <c r="E15" s="165" t="s">
        <v>668</v>
      </c>
      <c r="F15" s="297" t="str">
        <f>VLOOKUP($E15,'BDEW-Standard'!$B$3:$M$94,F$9,0)</f>
        <v>BA3</v>
      </c>
      <c r="H15" s="274">
        <f>ROUND(VLOOKUP($E15,'BDEW-Standard'!$B$3:$M$94,H$9,0),7)</f>
        <v>0.62619619999999998</v>
      </c>
      <c r="I15" s="274">
        <f>ROUND(VLOOKUP($E15,'BDEW-Standard'!$B$3:$M$94,I$9,0),7)</f>
        <v>-33</v>
      </c>
      <c r="J15" s="274">
        <f>ROUND(VLOOKUP($E15,'BDEW-Standard'!$B$3:$M$94,J$9,0),7)</f>
        <v>5.7212303000000002</v>
      </c>
      <c r="K15" s="274">
        <f>ROUND(VLOOKUP($E15,'BDEW-Standard'!$B$3:$M$94,K$9,0),7)</f>
        <v>0.78556550000000003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1.0711738317583412</v>
      </c>
      <c r="R15" s="275">
        <f>ROUND(VLOOKUP(MID($E15,4,3),'Wochentag F(WT)'!$B$7:$J$22,R$9,0),4)</f>
        <v>1.0848</v>
      </c>
      <c r="S15" s="275">
        <f>ROUND(VLOOKUP(MID($E15,4,3),'Wochentag F(WT)'!$B$7:$J$22,S$9,0),4)</f>
        <v>1.1211</v>
      </c>
      <c r="T15" s="275">
        <f>ROUND(VLOOKUP(MID($E15,4,3),'Wochentag F(WT)'!$B$7:$J$22,T$9,0),4)</f>
        <v>1.0769</v>
      </c>
      <c r="U15" s="275">
        <f>ROUND(VLOOKUP(MID($E15,4,3),'Wochentag F(WT)'!$B$7:$J$22,U$9,0),4)</f>
        <v>1.1353</v>
      </c>
      <c r="V15" s="275">
        <f>ROUND(VLOOKUP(MID($E15,4,3),'Wochentag F(WT)'!$B$7:$J$22,V$9,0),4)</f>
        <v>1.1402000000000001</v>
      </c>
      <c r="W15" s="275">
        <f>ROUND(VLOOKUP(MID($E15,4,3),'Wochentag F(WT)'!$B$7:$J$22,W$9,0),4)</f>
        <v>0.48520000000000002</v>
      </c>
      <c r="X15" s="276">
        <f t="shared" si="2"/>
        <v>0.95650000000000013</v>
      </c>
      <c r="Y15" s="293"/>
      <c r="Z15" s="211"/>
    </row>
    <row r="16" spans="2:26" s="143" customFormat="1">
      <c r="B16" s="144">
        <v>5</v>
      </c>
      <c r="C16" s="145" t="str">
        <f t="shared" si="0"/>
        <v>Gunzenhausen</v>
      </c>
      <c r="D16" s="62" t="s">
        <v>248</v>
      </c>
      <c r="E16" s="165" t="s">
        <v>669</v>
      </c>
      <c r="F16" s="297" t="str">
        <f>VLOOKUP($E16,'BDEW-Standard'!$B$3:$M$94,F$9,0)</f>
        <v>BH3</v>
      </c>
      <c r="H16" s="274">
        <f>ROUND(VLOOKUP($E16,'BDEW-Standard'!$B$3:$M$94,H$9,0),7)</f>
        <v>2.0102471999999998</v>
      </c>
      <c r="I16" s="274">
        <f>ROUND(VLOOKUP($E16,'BDEW-Standard'!$B$3:$M$94,I$9,0),7)</f>
        <v>-35.253212400000002</v>
      </c>
      <c r="J16" s="274">
        <f>ROUND(VLOOKUP($E16,'BDEW-Standard'!$B$3:$M$94,J$9,0),7)</f>
        <v>6.1544406</v>
      </c>
      <c r="K16" s="274">
        <f>ROUND(VLOOKUP($E16,'BDEW-Standard'!$B$3:$M$94,K$9,0),7)</f>
        <v>0.32947409999999999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1.0436896084076008</v>
      </c>
      <c r="R16" s="275">
        <f>ROUND(VLOOKUP(MID($E16,4,3),'Wochentag F(WT)'!$B$7:$J$22,R$9,0),4)</f>
        <v>0.97670000000000001</v>
      </c>
      <c r="S16" s="275">
        <f>ROUND(VLOOKUP(MID($E16,4,3),'Wochentag F(WT)'!$B$7:$J$22,S$9,0),4)</f>
        <v>1.0388999999999999</v>
      </c>
      <c r="T16" s="275">
        <f>ROUND(VLOOKUP(MID($E16,4,3),'Wochentag F(WT)'!$B$7:$J$22,T$9,0),4)</f>
        <v>1.0027999999999999</v>
      </c>
      <c r="U16" s="275">
        <f>ROUND(VLOOKUP(MID($E16,4,3),'Wochentag F(WT)'!$B$7:$J$22,U$9,0),4)</f>
        <v>1.0162</v>
      </c>
      <c r="V16" s="275">
        <f>ROUND(VLOOKUP(MID($E16,4,3),'Wochentag F(WT)'!$B$7:$J$22,V$9,0),4)</f>
        <v>1.0024</v>
      </c>
      <c r="W16" s="275">
        <f>ROUND(VLOOKUP(MID($E16,4,3),'Wochentag F(WT)'!$B$7:$J$22,W$9,0),4)</f>
        <v>1.0043</v>
      </c>
      <c r="X16" s="276">
        <f t="shared" si="2"/>
        <v>0.95870000000000122</v>
      </c>
      <c r="Y16" s="293"/>
      <c r="Z16" s="211"/>
    </row>
    <row r="17" spans="2:26" s="143" customFormat="1">
      <c r="B17" s="144">
        <v>6</v>
      </c>
      <c r="C17" s="145" t="str">
        <f t="shared" si="0"/>
        <v>Gunzenhausen</v>
      </c>
      <c r="D17" s="62" t="s">
        <v>248</v>
      </c>
      <c r="E17" s="165" t="s">
        <v>670</v>
      </c>
      <c r="F17" s="297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Gunzenhausen</v>
      </c>
      <c r="D18" s="62" t="s">
        <v>248</v>
      </c>
      <c r="E18" s="165" t="s">
        <v>672</v>
      </c>
      <c r="F18" s="297" t="str">
        <f>VLOOKUP($E18,'BDEW-Standard'!$B$3:$M$94,F$9,0)</f>
        <v>GB3</v>
      </c>
      <c r="H18" s="274">
        <f>ROUND(VLOOKUP($E18,'BDEW-Standard'!$B$3:$M$94,H$9,0),7)</f>
        <v>3.2572741999999999</v>
      </c>
      <c r="I18" s="274">
        <f>ROUND(VLOOKUP($E18,'BDEW-Standard'!$B$3:$M$94,I$9,0),7)</f>
        <v>-37.5</v>
      </c>
      <c r="J18" s="274">
        <f>ROUND(VLOOKUP($E18,'BDEW-Standard'!$B$3:$M$94,J$9,0),7)</f>
        <v>6.3462148000000003</v>
      </c>
      <c r="K18" s="274">
        <f>ROUND(VLOOKUP($E18,'BDEW-Standard'!$B$3:$M$94,K$9,0),7)</f>
        <v>8.6622699999999997E-2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0.9584556323619029</v>
      </c>
      <c r="R18" s="275">
        <f>ROUND(VLOOKUP(MID($E18,4,3),'Wochentag F(WT)'!$B$7:$J$22,R$9,0),4)</f>
        <v>0.98970000000000002</v>
      </c>
      <c r="S18" s="275">
        <f>ROUND(VLOOKUP(MID($E18,4,3),'Wochentag F(WT)'!$B$7:$J$22,S$9,0),4)</f>
        <v>0.9627</v>
      </c>
      <c r="T18" s="275">
        <f>ROUND(VLOOKUP(MID($E18,4,3),'Wochentag F(WT)'!$B$7:$J$22,T$9,0),4)</f>
        <v>1.0507</v>
      </c>
      <c r="U18" s="275">
        <f>ROUND(VLOOKUP(MID($E18,4,3),'Wochentag F(WT)'!$B$7:$J$22,U$9,0),4)</f>
        <v>1.0551999999999999</v>
      </c>
      <c r="V18" s="275">
        <f>ROUND(VLOOKUP(MID($E18,4,3),'Wochentag F(WT)'!$B$7:$J$22,V$9,0),4)</f>
        <v>1.0297000000000001</v>
      </c>
      <c r="W18" s="275">
        <f>ROUND(VLOOKUP(MID($E18,4,3),'Wochentag F(WT)'!$B$7:$J$22,W$9,0),4)</f>
        <v>0.97670000000000001</v>
      </c>
      <c r="X18" s="276">
        <f t="shared" si="2"/>
        <v>0.9352999999999998</v>
      </c>
      <c r="Y18" s="293"/>
      <c r="Z18" s="211"/>
    </row>
    <row r="19" spans="2:26" s="143" customFormat="1">
      <c r="B19" s="144">
        <v>8</v>
      </c>
      <c r="C19" s="145" t="str">
        <f t="shared" si="0"/>
        <v>Gunzenhausen</v>
      </c>
      <c r="D19" s="62" t="s">
        <v>248</v>
      </c>
      <c r="E19" s="165" t="s">
        <v>673</v>
      </c>
      <c r="F19" s="297" t="str">
        <f>VLOOKUP($E19,'BDEW-Standard'!$B$3:$M$94,F$9,0)</f>
        <v>GA3</v>
      </c>
      <c r="H19" s="274">
        <f>ROUND(VLOOKUP($E19,'BDEW-Standard'!$B$3:$M$94,H$9,0),7)</f>
        <v>2.2850164999999998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0.31505349999999999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1.0096183914256316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Gunzenhausen</v>
      </c>
      <c r="D20" s="62" t="s">
        <v>248</v>
      </c>
      <c r="E20" s="165" t="s">
        <v>674</v>
      </c>
      <c r="F20" s="297" t="str">
        <f>VLOOKUP($E20,'BDEW-Standard'!$B$3:$M$94,F$9,0)</f>
        <v>HA3</v>
      </c>
      <c r="H20" s="274">
        <f>ROUND(VLOOKUP($E20,'BDEW-Standard'!$B$3:$M$94,H$9,0),7)</f>
        <v>3.5811213999999998</v>
      </c>
      <c r="I20" s="274">
        <f>ROUND(VLOOKUP($E20,'BDEW-Standard'!$B$3:$M$94,I$9,0),7)</f>
        <v>-36.965006500000001</v>
      </c>
      <c r="J20" s="274">
        <f>ROUND(VLOOKUP($E20,'BDEW-Standard'!$B$3:$M$94,J$9,0),7)</f>
        <v>7.2256947</v>
      </c>
      <c r="K20" s="274">
        <f>ROUND(VLOOKUP($E20,'BDEW-Standard'!$B$3:$M$94,K$9,0),7)</f>
        <v>4.4841600000000002E-2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0.97852945357176691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3"/>
      <c r="Z20" s="211"/>
    </row>
    <row r="21" spans="2:26" s="143" customFormat="1">
      <c r="B21" s="144">
        <v>10</v>
      </c>
      <c r="C21" s="145" t="str">
        <f t="shared" si="0"/>
        <v>Gunzenhausen</v>
      </c>
      <c r="D21" s="62" t="s">
        <v>248</v>
      </c>
      <c r="E21" s="165" t="s">
        <v>677</v>
      </c>
      <c r="F21" s="297" t="str">
        <f>VLOOKUP($E21,'BDEW-Standard'!$B$3:$M$94,F$9,0)</f>
        <v>MF3</v>
      </c>
      <c r="H21" s="274">
        <f>ROUND(VLOOKUP($E21,'BDEW-Standard'!$B$3:$M$94,H$9,0),7)</f>
        <v>2.3877617999999998</v>
      </c>
      <c r="I21" s="274">
        <f>ROUND(VLOOKUP($E21,'BDEW-Standard'!$B$3:$M$94,I$9,0),7)</f>
        <v>-34.721360500000003</v>
      </c>
      <c r="J21" s="274">
        <f>ROUND(VLOOKUP($E21,'BDEW-Standard'!$B$3:$M$94,J$9,0),7)</f>
        <v>5.8164303999999998</v>
      </c>
      <c r="K21" s="274">
        <f>ROUND(VLOOKUP($E21,'BDEW-Standard'!$B$3:$M$94,K$9,0),7)</f>
        <v>0.12081939999999999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1.0365184142102302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Gunzenhausen</v>
      </c>
      <c r="D22" s="62" t="s">
        <v>248</v>
      </c>
      <c r="E22" s="165" t="s">
        <v>675</v>
      </c>
      <c r="F22" s="297" t="str">
        <f>VLOOKUP($E22,'BDEW-Standard'!$B$3:$M$94,F$9,0)</f>
        <v>MK3</v>
      </c>
      <c r="H22" s="274">
        <f>ROUND(VLOOKUP($E22,'BDEW-Standard'!$B$3:$M$94,H$9,0),7)</f>
        <v>2.7882424000000001</v>
      </c>
      <c r="I22" s="274">
        <f>ROUND(VLOOKUP($E22,'BDEW-Standard'!$B$3:$M$94,I$9,0),7)</f>
        <v>-34.880612999999997</v>
      </c>
      <c r="J22" s="274">
        <f>ROUND(VLOOKUP($E22,'BDEW-Standard'!$B$3:$M$94,J$9,0),7)</f>
        <v>6.5951899000000003</v>
      </c>
      <c r="K22" s="274">
        <f>ROUND(VLOOKUP($E22,'BDEW-Standard'!$B$3:$M$94,K$9,0),7)</f>
        <v>5.4032900000000002E-2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1.0622306107520199</v>
      </c>
      <c r="R22" s="275">
        <f>ROUND(VLOOKUP(MID($E22,4,3),'Wochentag F(WT)'!$B$7:$J$22,R$9,0),4)</f>
        <v>1.0699000000000001</v>
      </c>
      <c r="S22" s="275">
        <f>ROUND(VLOOKUP(MID($E22,4,3),'Wochentag F(WT)'!$B$7:$J$22,S$9,0),4)</f>
        <v>1.0365</v>
      </c>
      <c r="T22" s="275">
        <f>ROUND(VLOOKUP(MID($E22,4,3),'Wochentag F(WT)'!$B$7:$J$22,T$9,0),4)</f>
        <v>0.99329999999999996</v>
      </c>
      <c r="U22" s="275">
        <f>ROUND(VLOOKUP(MID($E22,4,3),'Wochentag F(WT)'!$B$7:$J$22,U$9,0),4)</f>
        <v>0.99480000000000002</v>
      </c>
      <c r="V22" s="275">
        <f>ROUND(VLOOKUP(MID($E22,4,3),'Wochentag F(WT)'!$B$7:$J$22,V$9,0),4)</f>
        <v>1.0659000000000001</v>
      </c>
      <c r="W22" s="275">
        <f>ROUND(VLOOKUP(MID($E22,4,3),'Wochentag F(WT)'!$B$7:$J$22,W$9,0),4)</f>
        <v>0.93620000000000003</v>
      </c>
      <c r="X22" s="276">
        <f t="shared" si="2"/>
        <v>0.90339999999999954</v>
      </c>
      <c r="Y22" s="293"/>
      <c r="Z22" s="211"/>
    </row>
    <row r="23" spans="2:26" s="143" customFormat="1">
      <c r="B23" s="144">
        <v>12</v>
      </c>
      <c r="C23" s="145" t="str">
        <f t="shared" si="0"/>
        <v>Gunzenhausen</v>
      </c>
      <c r="D23" s="62" t="s">
        <v>248</v>
      </c>
      <c r="E23" s="165" t="s">
        <v>676</v>
      </c>
      <c r="F23" s="297" t="str">
        <f>VLOOKUP($E23,'BDEW-Standard'!$B$3:$M$94,F$9,0)</f>
        <v>PD3</v>
      </c>
      <c r="H23" s="274">
        <f>ROUND(VLOOKUP($E23,'BDEW-Standard'!$B$3:$M$94,H$9,0),7)</f>
        <v>3.2</v>
      </c>
      <c r="I23" s="274">
        <f>ROUND(VLOOKUP($E23,'BDEW-Standard'!$B$3:$M$94,I$9,0),7)</f>
        <v>-35.799999999999997</v>
      </c>
      <c r="J23" s="274">
        <f>ROUND(VLOOKUP($E23,'BDEW-Standard'!$B$3:$M$94,J$9,0),7)</f>
        <v>8.4</v>
      </c>
      <c r="K23" s="274">
        <f>ROUND(VLOOKUP($E23,'BDEW-Standard'!$B$3:$M$94,K$9,0),7)</f>
        <v>9.3848600000000004E-2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0.99106250024889242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Gunzenhausen</v>
      </c>
      <c r="D24" s="62" t="s">
        <v>248</v>
      </c>
      <c r="E24" s="165" t="s">
        <v>671</v>
      </c>
      <c r="F24" s="297" t="str">
        <f>VLOOKUP($E24,'BDEW-Standard'!$B$3:$M$94,F$9,0)</f>
        <v>BD3</v>
      </c>
      <c r="H24" s="274">
        <f>ROUND(VLOOKUP($E24,'BDEW-Standard'!$B$3:$M$94,H$9,0),7)</f>
        <v>2.9177027</v>
      </c>
      <c r="I24" s="274">
        <f>ROUND(VLOOKUP($E24,'BDEW-Standard'!$B$3:$M$94,I$9,0),7)</f>
        <v>-36.179411700000003</v>
      </c>
      <c r="J24" s="274">
        <f>ROUND(VLOOKUP($E24,'BDEW-Standard'!$B$3:$M$94,J$9,0),7)</f>
        <v>5.9265162</v>
      </c>
      <c r="K24" s="274">
        <f>ROUND(VLOOKUP($E24,'BDEW-Standard'!$B$3:$M$94,K$9,0),7)</f>
        <v>0.11519119999999999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1.0656106174494469</v>
      </c>
      <c r="R24" s="275">
        <f>ROUND(VLOOKUP(MID($E24,4,3),'Wochentag F(WT)'!$B$7:$J$22,R$9,0),4)</f>
        <v>1.1052</v>
      </c>
      <c r="S24" s="275">
        <f>ROUND(VLOOKUP(MID($E24,4,3),'Wochentag F(WT)'!$B$7:$J$22,S$9,0),4)</f>
        <v>1.0857000000000001</v>
      </c>
      <c r="T24" s="275">
        <f>ROUND(VLOOKUP(MID($E24,4,3),'Wochentag F(WT)'!$B$7:$J$22,T$9,0),4)</f>
        <v>1.0378000000000001</v>
      </c>
      <c r="U24" s="275">
        <f>ROUND(VLOOKUP(MID($E24,4,3),'Wochentag F(WT)'!$B$7:$J$22,U$9,0),4)</f>
        <v>1.0622</v>
      </c>
      <c r="V24" s="275">
        <f>ROUND(VLOOKUP(MID($E24,4,3),'Wochentag F(WT)'!$B$7:$J$22,V$9,0),4)</f>
        <v>1.0266</v>
      </c>
      <c r="W24" s="275">
        <f>ROUND(VLOOKUP(MID($E24,4,3),'Wochentag F(WT)'!$B$7:$J$22,W$9,0),4)</f>
        <v>0.76290000000000002</v>
      </c>
      <c r="X24" s="276">
        <f t="shared" si="2"/>
        <v>0.91959999999999997</v>
      </c>
      <c r="Y24" s="293"/>
      <c r="Z24" s="211"/>
    </row>
    <row r="25" spans="2:26" s="143" customFormat="1">
      <c r="B25" s="144">
        <v>14</v>
      </c>
      <c r="C25" s="145" t="str">
        <f t="shared" si="0"/>
        <v>Gunzenhausen</v>
      </c>
      <c r="D25" s="62" t="s">
        <v>248</v>
      </c>
      <c r="E25" s="165" t="s">
        <v>678</v>
      </c>
      <c r="F25" s="297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3"/>
      <c r="Z25" s="211"/>
    </row>
    <row r="26" spans="2:26" s="143" customFormat="1">
      <c r="B26" s="144">
        <v>15</v>
      </c>
      <c r="C26" s="145" t="str">
        <f t="shared" si="0"/>
        <v>Gunzenhausen</v>
      </c>
      <c r="D26" s="62" t="s">
        <v>248</v>
      </c>
      <c r="E26" s="165" t="s">
        <v>667</v>
      </c>
      <c r="F26" s="297" t="str">
        <f>VLOOKUP($E26,'BDEW-Standard'!$B$3:$M$94,F$9,0)</f>
        <v>HD3</v>
      </c>
      <c r="H26" s="274">
        <f>ROUND(VLOOKUP($E26,'BDEW-Standard'!$B$3:$M$94,H$9,0),7)</f>
        <v>2.5792510000000002</v>
      </c>
      <c r="I26" s="274">
        <f>ROUND(VLOOKUP($E26,'BDEW-Standard'!$B$3:$M$94,I$9,0),7)</f>
        <v>-35.681614400000001</v>
      </c>
      <c r="J26" s="274">
        <f>ROUND(VLOOKUP($E26,'BDEW-Standard'!$B$3:$M$94,J$9,0),7)</f>
        <v>6.6857975999999999</v>
      </c>
      <c r="K26" s="274">
        <f>ROUND(VLOOKUP($E26,'BDEW-Standard'!$B$3:$M$94,K$9,0),7)</f>
        <v>0.19955410000000001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1.0393994293439688</v>
      </c>
      <c r="R26" s="275">
        <f>ROUND(VLOOKUP(MID($E26,4,3),'Wochentag F(WT)'!$B$7:$J$22,R$9,0),4)</f>
        <v>1.03</v>
      </c>
      <c r="S26" s="275">
        <f>ROUND(VLOOKUP(MID($E26,4,3),'Wochentag F(WT)'!$B$7:$J$22,S$9,0),4)</f>
        <v>1.03</v>
      </c>
      <c r="T26" s="275">
        <f>ROUND(VLOOKUP(MID($E26,4,3),'Wochentag F(WT)'!$B$7:$J$22,T$9,0),4)</f>
        <v>1.02</v>
      </c>
      <c r="U26" s="275">
        <f>ROUND(VLOOKUP(MID($E26,4,3),'Wochentag F(WT)'!$B$7:$J$22,U$9,0),4)</f>
        <v>1.03</v>
      </c>
      <c r="V26" s="275">
        <f>ROUND(VLOOKUP(MID($E26,4,3),'Wochentag F(WT)'!$B$7:$J$22,V$9,0),4)</f>
        <v>1.01</v>
      </c>
      <c r="W26" s="275">
        <f>ROUND(VLOOKUP(MID($E26,4,3),'Wochentag F(WT)'!$B$7:$J$22,W$9,0),4)</f>
        <v>0.93</v>
      </c>
      <c r="X26" s="276">
        <f t="shared" si="2"/>
        <v>0.95000000000000018</v>
      </c>
      <c r="Y26" s="293"/>
      <c r="Z26" s="211"/>
    </row>
    <row r="27" spans="2:26" s="143" customFormat="1">
      <c r="B27" s="144">
        <v>16</v>
      </c>
      <c r="C27" s="145" t="str">
        <f t="shared" si="0"/>
        <v>Gunzenhausen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Gunzenhausen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Gunzenhausen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Gunzenhausen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Gunzenhausen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Gunzenhausen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Gunzenhausen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Gunzenhausen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Gunzenhausen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Gunzenhausen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Gunzenhausen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Gunzenhausen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Gunzenhausen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Gunzenhausen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Gunzenhausen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Gunzenhausen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Gunzenhausen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9870082500000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1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1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547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547</v>
      </c>
    </row>
    <row r="2" spans="1:16">
      <c r="A2" s="234"/>
      <c r="B2" s="233" t="s">
        <v>460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461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2015-07-15T14:00:03Z</cp:lastPrinted>
  <dcterms:created xsi:type="dcterms:W3CDTF">2015-01-15T05:25:41Z</dcterms:created>
  <dcterms:modified xsi:type="dcterms:W3CDTF">2015-07-16T09:08:57Z</dcterms:modified>
</cp:coreProperties>
</file>